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JoB\A-Výkresy\2023\2340-Buňkoviště Bohunice\JSD\D.1.4.1. ZDRAVOTNĚ TECHNICKÉ INSTALACE\"/>
    </mc:Choice>
  </mc:AlternateContent>
  <xr:revisionPtr revIDLastSave="0" documentId="8_{621F98CA-F5CA-4F68-BA10-DD97E96F6D2E}" xr6:coauthVersionLast="47" xr6:coauthVersionMax="47" xr10:uidLastSave="{00000000-0000-0000-0000-000000000000}"/>
  <bookViews>
    <workbookView xWindow="-57720" yWindow="-138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Pol'!$A$1:$U$45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9" i="1" l="1"/>
  <c r="I48" i="1"/>
  <c r="I47" i="1"/>
  <c r="G39" i="1"/>
  <c r="F39" i="1"/>
  <c r="F40" i="1" s="1"/>
  <c r="G35" i="12"/>
  <c r="AC35" i="12"/>
  <c r="AD35" i="12"/>
  <c r="F9" i="12"/>
  <c r="G9" i="12" s="1"/>
  <c r="I9" i="12"/>
  <c r="I8" i="12" s="1"/>
  <c r="K9" i="12"/>
  <c r="O9" i="12"/>
  <c r="O8" i="12" s="1"/>
  <c r="Q9" i="12"/>
  <c r="Q8" i="12" s="1"/>
  <c r="U9" i="12"/>
  <c r="U8" i="12" s="1"/>
  <c r="F10" i="12"/>
  <c r="G10" i="12" s="1"/>
  <c r="M10" i="12" s="1"/>
  <c r="I10" i="12"/>
  <c r="K10" i="12"/>
  <c r="O10" i="12"/>
  <c r="Q10" i="12"/>
  <c r="U10" i="12"/>
  <c r="F11" i="12"/>
  <c r="G11" i="12"/>
  <c r="I11" i="12"/>
  <c r="K11" i="12"/>
  <c r="K8" i="12" s="1"/>
  <c r="M11" i="12"/>
  <c r="O11" i="12"/>
  <c r="Q11" i="12"/>
  <c r="U11" i="12"/>
  <c r="F12" i="12"/>
  <c r="G12" i="12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5" i="12"/>
  <c r="G15" i="12"/>
  <c r="M15" i="12" s="1"/>
  <c r="I15" i="12"/>
  <c r="I14" i="12" s="1"/>
  <c r="K15" i="12"/>
  <c r="O15" i="12"/>
  <c r="Q15" i="12"/>
  <c r="Q14" i="12" s="1"/>
  <c r="U15" i="12"/>
  <c r="U14" i="12" s="1"/>
  <c r="F16" i="12"/>
  <c r="G16" i="12" s="1"/>
  <c r="M16" i="12" s="1"/>
  <c r="I16" i="12"/>
  <c r="K16" i="12"/>
  <c r="O16" i="12"/>
  <c r="O14" i="12" s="1"/>
  <c r="Q16" i="12"/>
  <c r="U16" i="12"/>
  <c r="F17" i="12"/>
  <c r="G17" i="12"/>
  <c r="I17" i="12"/>
  <c r="K17" i="12"/>
  <c r="K14" i="12" s="1"/>
  <c r="M17" i="12"/>
  <c r="O17" i="12"/>
  <c r="Q17" i="12"/>
  <c r="U17" i="12"/>
  <c r="F18" i="12"/>
  <c r="G18" i="12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/>
  <c r="I20" i="12"/>
  <c r="K20" i="12"/>
  <c r="M20" i="12"/>
  <c r="O20" i="12"/>
  <c r="Q20" i="12"/>
  <c r="U20" i="12"/>
  <c r="F21" i="12"/>
  <c r="G21" i="12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/>
  <c r="I23" i="12"/>
  <c r="K23" i="12"/>
  <c r="M23" i="12"/>
  <c r="O23" i="12"/>
  <c r="Q23" i="12"/>
  <c r="U23" i="12"/>
  <c r="F24" i="12"/>
  <c r="G24" i="12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/>
  <c r="I26" i="12"/>
  <c r="K26" i="12"/>
  <c r="M26" i="12"/>
  <c r="O26" i="12"/>
  <c r="Q26" i="12"/>
  <c r="U26" i="12"/>
  <c r="F27" i="12"/>
  <c r="G27" i="12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/>
  <c r="I29" i="12"/>
  <c r="K29" i="12"/>
  <c r="M29" i="12"/>
  <c r="O29" i="12"/>
  <c r="Q29" i="12"/>
  <c r="U29" i="12"/>
  <c r="F31" i="12"/>
  <c r="G31" i="12"/>
  <c r="G30" i="12" s="1"/>
  <c r="I31" i="12"/>
  <c r="K31" i="12"/>
  <c r="O31" i="12"/>
  <c r="O30" i="12" s="1"/>
  <c r="Q31" i="12"/>
  <c r="Q30" i="12" s="1"/>
  <c r="U31" i="12"/>
  <c r="U30" i="12" s="1"/>
  <c r="F32" i="12"/>
  <c r="G32" i="12" s="1"/>
  <c r="M32" i="12" s="1"/>
  <c r="I32" i="12"/>
  <c r="K32" i="12"/>
  <c r="O32" i="12"/>
  <c r="Q32" i="12"/>
  <c r="U32" i="12"/>
  <c r="F33" i="12"/>
  <c r="G33" i="12"/>
  <c r="I33" i="12"/>
  <c r="I30" i="12" s="1"/>
  <c r="K33" i="12"/>
  <c r="K30" i="12" s="1"/>
  <c r="M33" i="12"/>
  <c r="O33" i="12"/>
  <c r="Q33" i="12"/>
  <c r="U33" i="12"/>
  <c r="I20" i="1"/>
  <c r="I19" i="1"/>
  <c r="I18" i="1"/>
  <c r="I17" i="1"/>
  <c r="I16" i="1"/>
  <c r="I50" i="1"/>
  <c r="G27" i="1"/>
  <c r="G25" i="1"/>
  <c r="G26" i="1" s="1"/>
  <c r="G40" i="1"/>
  <c r="H39" i="1"/>
  <c r="I39" i="1" s="1"/>
  <c r="I40" i="1" s="1"/>
  <c r="J39" i="1" s="1"/>
  <c r="J40" i="1" s="1"/>
  <c r="J28" i="1"/>
  <c r="J26" i="1"/>
  <c r="G38" i="1"/>
  <c r="F38" i="1"/>
  <c r="J23" i="1"/>
  <c r="J24" i="1"/>
  <c r="J25" i="1"/>
  <c r="J27" i="1"/>
  <c r="E24" i="1"/>
  <c r="E26" i="1"/>
  <c r="G28" i="1" l="1"/>
  <c r="G23" i="1"/>
  <c r="G8" i="12"/>
  <c r="M9" i="12"/>
  <c r="M8" i="12" s="1"/>
  <c r="M14" i="12"/>
  <c r="M31" i="12"/>
  <c r="M30" i="12" s="1"/>
  <c r="G14" i="12"/>
  <c r="I21" i="1"/>
  <c r="H40" i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<sst xmlns="http://schemas.openxmlformats.org/spreadsheetml/2006/main" count="227" uniqueCount="129">
  <si>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</si>
  <si>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</si>
  <si>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</si>
  <si>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</si>
  <si>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</si>
  <si>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</si>
  <si>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</si>
  <si>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</si>
  <si>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</si>
  <si>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</si>
  <si>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</si>
  <si>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</si>
  <si>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</si>
  <si>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</si>
  <si>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</si>
  <si>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</si>
  <si>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</si>
  <si>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</si>
  <si>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</si>
  <si>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</si>
  <si>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</si>
  <si>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</si>
  <si>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</si>
  <si>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</si>
  <si>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</si>
  <si>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</si>
  <si>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</si>
  <si>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</si>
  <si>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</si>
  <si>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</si>
  <si>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</si>
  <si>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</si>
  <si>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</si>
  <si>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</si>
  <si>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</si>
  <si>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</si>
  <si>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</si>
  <si>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</si>
  <si>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</si>
  <si>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</si>
  <si>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</si>
  <si>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</si>
  <si>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</si>
  <si>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</si>
  <si>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</si>
  <si>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D.1.4.1. ZDRAVOTNĚ TECHNICKÉ INSTALACE</t>
  </si>
  <si>
    <t>Rozpočet</t>
  </si>
  <si>
    <t>Celkem za stavbu</t>
  </si>
  <si>
    <t>CZK</t>
  </si>
  <si>
    <t>Rekapitulace dílů</t>
  </si>
  <si>
    <t>Typ dílu</t>
  </si>
  <si>
    <t>721</t>
  </si>
  <si>
    <t>Vnitřní kanalizace</t>
  </si>
  <si>
    <t>722</t>
  </si>
  <si>
    <t>Vnitřní vodovod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</si>
  <si>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</si>
  <si>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</si>
  <si>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</si>
  <si>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</si>
  <si>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</si>
  <si>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</si>
  <si>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</si>
  <si>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</si>
  <si>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</si>
  <si>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</si>
  <si>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</si>
  <si>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</si>
  <si>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</si>
  <si>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</si>
  <si>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</si>
  <si>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</si>
  <si>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</si>
  <si>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</si>
  <si>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</si>
  <si>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</si>
  <si>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</si>
  <si>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</si>
  <si>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</si>
  <si>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</si>
  <si>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</si>
  <si>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</si>
  <si>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</si>
  <si>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</si>
  <si>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</si>
  <si>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</si>
  <si>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</si>
  <si>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Mimo RTS</t>
  </si>
  <si>
    <t>Potrubí DN 100 SN4</t>
  </si>
  <si>
    <t>m</t>
  </si>
  <si>
    <t>POL1_0</t>
  </si>
  <si>
    <t>Potrubí DN 150 SN4</t>
  </si>
  <si>
    <t>Protipožární manžeta DN50</t>
  </si>
  <si>
    <t>ks</t>
  </si>
  <si>
    <t>721290111R01</t>
  </si>
  <si>
    <t>Zkouška těsnosti kanalizace vodou DN 300</t>
  </si>
  <si>
    <t>998721101R00</t>
  </si>
  <si>
    <t>Přesun hmot pro vnitřní kanalizaci, výšky do 6 m</t>
  </si>
  <si>
    <t>t</t>
  </si>
  <si>
    <t>Potrubí PPR PN16 , D 25x3,5 mm, vč. izolace</t>
  </si>
  <si>
    <t>Potrubí PE SDR11 dn25</t>
  </si>
  <si>
    <t>Potrubí PE SDR11 dn63</t>
  </si>
  <si>
    <t>722130234R00</t>
  </si>
  <si>
    <t>Potrubí z trub.závit.pozink.svařovan. 11343,DN 32, vč. izolace</t>
  </si>
  <si>
    <t>722130236R01</t>
  </si>
  <si>
    <t>Potrubí z trub.závit.pozink.svařovan. 11343,DN 50, vč. izolace</t>
  </si>
  <si>
    <t>722254231RT2</t>
  </si>
  <si>
    <t>Hydrantový systém, box nerez, průměr 25/30, stálotvará hadice</t>
  </si>
  <si>
    <t>kus</t>
  </si>
  <si>
    <t>Orientační štítky,popisové tabulky</t>
  </si>
  <si>
    <t>Kulový kohout DN25</t>
  </si>
  <si>
    <t>Kulový kohout DN50</t>
  </si>
  <si>
    <t>Kulový kohout s vypouštěním DN50</t>
  </si>
  <si>
    <t>Oddělovač systémů typ EA DN50</t>
  </si>
  <si>
    <t>722290234R00</t>
  </si>
  <si>
    <t>Proplach a dezinfekce vodovod.potrubí DN 80</t>
  </si>
  <si>
    <t>722290215R00</t>
  </si>
  <si>
    <t>Zkouška tlaku potrubí přírub.nebo hrdlového DN 100</t>
  </si>
  <si>
    <t>998722101R00</t>
  </si>
  <si>
    <t>Přesun hmot pro vnitřní vodovod, výšky do 6 m</t>
  </si>
  <si>
    <t>Systémové upevnění potrubí, např. Hilti nebo obdobné</t>
  </si>
  <si>
    <t>kg</t>
  </si>
  <si>
    <t>Ocelová kontrukce pro, požární hydrant 750x750x1100mm</t>
  </si>
  <si>
    <t>998767101R00</t>
  </si>
  <si>
    <t>Přesun hmot pro zámečnické konstr., výšky do 6 m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</si>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</sst>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20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45</v>
      </c>
      <c r="E2" s="108"/>
      <c r="F2" s="108"/>
      <c r="G2" s="108"/>
      <c r="H2" s="108"/>
      <c r="I2" s="108"/>
      <c r="J2" s="109"/>
      <c r="O2" s="2"/>
    </row>
    <row r="3" spans="1:15" ht="23.25" hidden="1" customHeight="1" x14ac:dyDescent="0.2">
      <c r="A3" s="4"/>
      <c r="B3" s="110" t="s">
        <v>43</v>
      </c>
      <c r="C3" s="111"/>
      <c r="D3" s="112"/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/>
      <c r="E5" s="25"/>
      <c r="F5" s="25"/>
      <c r="G5" s="25"/>
      <c r="H5" s="27" t="s">
        <v>33</v>
      </c>
      <c r="I5" s="121"/>
      <c r="J5" s="11"/>
    </row>
    <row r="6" spans="1:15" ht="15.75" customHeight="1" x14ac:dyDescent="0.2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SUMIF(F47:F49,A16,I47:I49)+SUMIF(F47:F49,"PSU",I47:I49)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SUMIF(F47:F49,A17,I47:I49)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SUMIF(F47:F49,A18,I47:I49)</f>
        <v>0</v>
      </c>
      <c r="J18" s="82"/>
    </row>
    <row r="19" spans="1:10" ht="23.25" customHeight="1" x14ac:dyDescent="0.2">
      <c r="A19" s="192" t="s">
        <v>57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SUMIF(F47:F49,A19,I47:I49)</f>
        <v>0</v>
      </c>
      <c r="J19" s="82"/>
    </row>
    <row r="20" spans="1:10" ht="23.25" customHeight="1" x14ac:dyDescent="0.2">
      <c r="A20" s="192" t="s">
        <v>58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SUMIF(F47:F49,A20,I47:I49)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46</v>
      </c>
      <c r="C39" s="137" t="s">
        <v>45</v>
      </c>
      <c r="D39" s="138"/>
      <c r="E39" s="138"/>
      <c r="F39" s="146">
        <f>'Rozpočet Pol'!AC35</f>
        <v>0</v>
      </c>
      <c r="G39" s="147">
        <f>'Rozpočet Pol'!AD35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47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49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50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51</v>
      </c>
      <c r="C47" s="174" t="s">
        <v>52</v>
      </c>
      <c r="D47" s="175"/>
      <c r="E47" s="175"/>
      <c r="F47" s="179" t="s">
        <v>24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53</v>
      </c>
      <c r="C48" s="164" t="s">
        <v>54</v>
      </c>
      <c r="D48" s="166"/>
      <c r="E48" s="166"/>
      <c r="F48" s="182" t="s">
        <v>24</v>
      </c>
      <c r="G48" s="183"/>
      <c r="H48" s="183"/>
      <c r="I48" s="184">
        <f>'Rozpočet Pol'!G14</f>
        <v>0</v>
      </c>
      <c r="J48" s="184"/>
    </row>
    <row r="49" spans="1:10" ht="25.5" customHeight="1" x14ac:dyDescent="0.2">
      <c r="A49" s="162"/>
      <c r="B49" s="176" t="s">
        <v>55</v>
      </c>
      <c r="C49" s="177" t="s">
        <v>56</v>
      </c>
      <c r="D49" s="178"/>
      <c r="E49" s="178"/>
      <c r="F49" s="185" t="s">
        <v>24</v>
      </c>
      <c r="G49" s="186"/>
      <c r="H49" s="186"/>
      <c r="I49" s="187">
        <f>'Rozpočet Pol'!G30</f>
        <v>0</v>
      </c>
      <c r="J49" s="187"/>
    </row>
    <row r="50" spans="1:10" ht="25.5" customHeight="1" x14ac:dyDescent="0.2">
      <c r="A50" s="163"/>
      <c r="B50" s="169" t="s">
        <v>1</v>
      </c>
      <c r="C50" s="169"/>
      <c r="D50" s="170"/>
      <c r="E50" s="170"/>
      <c r="F50" s="188"/>
      <c r="G50" s="189"/>
      <c r="H50" s="189"/>
      <c r="I50" s="190">
        <f>SUM(I47:I49)</f>
        <v>0</v>
      </c>
      <c r="J50" s="190"/>
    </row>
    <row r="51" spans="1:10" x14ac:dyDescent="0.2">
      <c r="F51" s="191"/>
      <c r="G51" s="129"/>
      <c r="H51" s="191"/>
      <c r="I51" s="129"/>
      <c r="J51" s="129"/>
    </row>
    <row r="52" spans="1:10" x14ac:dyDescent="0.2">
      <c r="F52" s="191"/>
      <c r="G52" s="129"/>
      <c r="H52" s="191"/>
      <c r="I52" s="129"/>
      <c r="J52" s="129"/>
    </row>
    <row r="53" spans="1:10" x14ac:dyDescent="0.2">
      <c r="F53" s="191"/>
      <c r="G53" s="129"/>
      <c r="H53" s="191"/>
      <c r="I53" s="129"/>
      <c r="J53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48:J48"/>
    <mergeCell ref="C48:E48"/>
    <mergeCell ref="I49:J49"/>
    <mergeCell ref="C49:E49"/>
    <mergeCell ref="I50:J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5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60</v>
      </c>
    </row>
    <row r="2" spans="1:60" ht="24.95" customHeight="1" x14ac:dyDescent="0.2">
      <c r="A2" s="201" t="s">
        <v>59</v>
      </c>
      <c r="B2" s="195"/>
      <c r="C2" s="196" t="s">
        <v>45</v>
      </c>
      <c r="D2" s="197"/>
      <c r="E2" s="197"/>
      <c r="F2" s="197"/>
      <c r="G2" s="203"/>
      <c r="AE2" t="s">
        <v>61</v>
      </c>
    </row>
    <row r="3" spans="1:60" ht="24.95" hidden="1" customHeight="1" x14ac:dyDescent="0.2">
      <c r="A3" s="202" t="s">
        <v>7</v>
      </c>
      <c r="B3" s="200"/>
      <c r="C3" s="198"/>
      <c r="D3" s="199"/>
      <c r="E3" s="199"/>
      <c r="F3" s="199"/>
      <c r="G3" s="204"/>
      <c r="AE3" t="s">
        <v>62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63</v>
      </c>
    </row>
    <row r="5" spans="1:60" hidden="1" x14ac:dyDescent="0.2">
      <c r="A5" s="205" t="s">
        <v>64</v>
      </c>
      <c r="B5" s="206"/>
      <c r="C5" s="207"/>
      <c r="D5" s="208"/>
      <c r="E5" s="208"/>
      <c r="F5" s="208"/>
      <c r="G5" s="209"/>
      <c r="AE5" t="s">
        <v>65</v>
      </c>
    </row>
    <row r="7" spans="1:60" ht="38.25" x14ac:dyDescent="0.2">
      <c r="A7" s="214" t="s">
        <v>66</v>
      </c>
      <c r="B7" s="215" t="s">
        <v>67</v>
      </c>
      <c r="C7" s="215" t="s">
        <v>68</v>
      </c>
      <c r="D7" s="214" t="s">
        <v>69</v>
      </c>
      <c r="E7" s="214" t="s">
        <v>70</v>
      </c>
      <c r="F7" s="210" t="s">
        <v>71</v>
      </c>
      <c r="G7" s="231" t="s">
        <v>28</v>
      </c>
      <c r="H7" s="232" t="s">
        <v>29</v>
      </c>
      <c r="I7" s="232" t="s">
        <v>72</v>
      </c>
      <c r="J7" s="232" t="s">
        <v>30</v>
      </c>
      <c r="K7" s="232" t="s">
        <v>73</v>
      </c>
      <c r="L7" s="232" t="s">
        <v>74</v>
      </c>
      <c r="M7" s="232" t="s">
        <v>75</v>
      </c>
      <c r="N7" s="232" t="s">
        <v>76</v>
      </c>
      <c r="O7" s="232" t="s">
        <v>77</v>
      </c>
      <c r="P7" s="232" t="s">
        <v>78</v>
      </c>
      <c r="Q7" s="232" t="s">
        <v>79</v>
      </c>
      <c r="R7" s="232" t="s">
        <v>80</v>
      </c>
      <c r="S7" s="232" t="s">
        <v>81</v>
      </c>
      <c r="T7" s="232" t="s">
        <v>82</v>
      </c>
      <c r="U7" s="217" t="s">
        <v>83</v>
      </c>
    </row>
    <row r="8" spans="1:60" x14ac:dyDescent="0.2">
      <c r="A8" s="233" t="s">
        <v>84</v>
      </c>
      <c r="B8" s="234" t="s">
        <v>51</v>
      </c>
      <c r="C8" s="235" t="s">
        <v>52</v>
      </c>
      <c r="D8" s="236"/>
      <c r="E8" s="237"/>
      <c r="F8" s="238"/>
      <c r="G8" s="238">
        <f>SUMIF(AE9:AE13,"&lt;&gt;NOR",G9:G13)</f>
        <v>0</v>
      </c>
      <c r="H8" s="238"/>
      <c r="I8" s="238">
        <f>SUM(I9:I13)</f>
        <v>0</v>
      </c>
      <c r="J8" s="238"/>
      <c r="K8" s="238">
        <f>SUM(K9:K13)</f>
        <v>0</v>
      </c>
      <c r="L8" s="238"/>
      <c r="M8" s="238">
        <f>SUM(M9:M13)</f>
        <v>0</v>
      </c>
      <c r="N8" s="216"/>
      <c r="O8" s="216">
        <f>SUM(O9:O13)</f>
        <v>6.1700000000000001E-3</v>
      </c>
      <c r="P8" s="216"/>
      <c r="Q8" s="216">
        <f>SUM(Q9:Q13)</f>
        <v>0</v>
      </c>
      <c r="R8" s="216"/>
      <c r="S8" s="216"/>
      <c r="T8" s="233"/>
      <c r="U8" s="216">
        <f>SUM(U9:U13)</f>
        <v>2.5099999999999998</v>
      </c>
      <c r="AE8" t="s">
        <v>85</v>
      </c>
    </row>
    <row r="9" spans="1:60" outlineLevel="1" x14ac:dyDescent="0.2">
      <c r="A9" s="212">
        <v>1</v>
      </c>
      <c r="B9" s="218" t="s">
        <v>86</v>
      </c>
      <c r="C9" s="261" t="s">
        <v>87</v>
      </c>
      <c r="D9" s="220" t="s">
        <v>88</v>
      </c>
      <c r="E9" s="226">
        <v>2</v>
      </c>
      <c r="F9" s="228">
        <f>H9+J9</f>
        <v>0</v>
      </c>
      <c r="G9" s="229">
        <f>ROUND(E9*F9,2)</f>
        <v>0</v>
      </c>
      <c r="H9" s="229"/>
      <c r="I9" s="229">
        <f>ROUND(E9*H9,2)</f>
        <v>0</v>
      </c>
      <c r="J9" s="229"/>
      <c r="K9" s="229">
        <f>ROUND(E9*J9,2)</f>
        <v>0</v>
      </c>
      <c r="L9" s="229">
        <v>21</v>
      </c>
      <c r="M9" s="229">
        <f>G9*(1+L9/100)</f>
        <v>0</v>
      </c>
      <c r="N9" s="221">
        <v>1.6800000000000001E-3</v>
      </c>
      <c r="O9" s="221">
        <f>ROUND(E9*N9,5)</f>
        <v>3.3600000000000001E-3</v>
      </c>
      <c r="P9" s="221">
        <v>0</v>
      </c>
      <c r="Q9" s="221">
        <f>ROUND(E9*P9,5)</f>
        <v>0</v>
      </c>
      <c r="R9" s="221"/>
      <c r="S9" s="221"/>
      <c r="T9" s="222">
        <v>0.8</v>
      </c>
      <c r="U9" s="221">
        <f>ROUND(E9*T9,2)</f>
        <v>1.6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89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>
        <v>2</v>
      </c>
      <c r="B10" s="218" t="s">
        <v>86</v>
      </c>
      <c r="C10" s="261" t="s">
        <v>90</v>
      </c>
      <c r="D10" s="220" t="s">
        <v>88</v>
      </c>
      <c r="E10" s="226">
        <v>1</v>
      </c>
      <c r="F10" s="228">
        <f>H10+J10</f>
        <v>0</v>
      </c>
      <c r="G10" s="229">
        <f>ROUND(E10*F10,2)</f>
        <v>0</v>
      </c>
      <c r="H10" s="229"/>
      <c r="I10" s="229">
        <f>ROUND(E10*H10,2)</f>
        <v>0</v>
      </c>
      <c r="J10" s="229"/>
      <c r="K10" s="229">
        <f>ROUND(E10*J10,2)</f>
        <v>0</v>
      </c>
      <c r="L10" s="229">
        <v>21</v>
      </c>
      <c r="M10" s="229">
        <f>G10*(1+L10/100)</f>
        <v>0</v>
      </c>
      <c r="N10" s="221">
        <v>2.81E-3</v>
      </c>
      <c r="O10" s="221">
        <f>ROUND(E10*N10,5)</f>
        <v>2.81E-3</v>
      </c>
      <c r="P10" s="221">
        <v>0</v>
      </c>
      <c r="Q10" s="221">
        <f>ROUND(E10*P10,5)</f>
        <v>0</v>
      </c>
      <c r="R10" s="221"/>
      <c r="S10" s="221"/>
      <c r="T10" s="222">
        <v>0.75</v>
      </c>
      <c r="U10" s="221">
        <f>ROUND(E10*T10,2)</f>
        <v>0.75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89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>
        <v>3</v>
      </c>
      <c r="B11" s="218" t="s">
        <v>86</v>
      </c>
      <c r="C11" s="261" t="s">
        <v>91</v>
      </c>
      <c r="D11" s="220" t="s">
        <v>92</v>
      </c>
      <c r="E11" s="226">
        <v>2</v>
      </c>
      <c r="F11" s="228">
        <f>H11+J11</f>
        <v>0</v>
      </c>
      <c r="G11" s="229">
        <f>ROUND(E11*F11,2)</f>
        <v>0</v>
      </c>
      <c r="H11" s="229"/>
      <c r="I11" s="229">
        <f>ROUND(E11*H11,2)</f>
        <v>0</v>
      </c>
      <c r="J11" s="229"/>
      <c r="K11" s="229">
        <f>ROUND(E11*J11,2)</f>
        <v>0</v>
      </c>
      <c r="L11" s="229">
        <v>21</v>
      </c>
      <c r="M11" s="229">
        <f>G11*(1+L11/100)</f>
        <v>0</v>
      </c>
      <c r="N11" s="221">
        <v>0</v>
      </c>
      <c r="O11" s="221">
        <f>ROUND(E11*N11,5)</f>
        <v>0</v>
      </c>
      <c r="P11" s="221">
        <v>0</v>
      </c>
      <c r="Q11" s="221">
        <f>ROUND(E11*P11,5)</f>
        <v>0</v>
      </c>
      <c r="R11" s="221"/>
      <c r="S11" s="221"/>
      <c r="T11" s="222">
        <v>0</v>
      </c>
      <c r="U11" s="221">
        <f>ROUND(E11*T11,2)</f>
        <v>0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89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>
        <v>4</v>
      </c>
      <c r="B12" s="218" t="s">
        <v>93</v>
      </c>
      <c r="C12" s="261" t="s">
        <v>94</v>
      </c>
      <c r="D12" s="220" t="s">
        <v>88</v>
      </c>
      <c r="E12" s="226">
        <v>3</v>
      </c>
      <c r="F12" s="228">
        <f>H12+J12</f>
        <v>0</v>
      </c>
      <c r="G12" s="229">
        <f>ROUND(E12*F12,2)</f>
        <v>0</v>
      </c>
      <c r="H12" s="229"/>
      <c r="I12" s="229">
        <f>ROUND(E12*H12,2)</f>
        <v>0</v>
      </c>
      <c r="J12" s="229"/>
      <c r="K12" s="229">
        <f>ROUND(E12*J12,2)</f>
        <v>0</v>
      </c>
      <c r="L12" s="229">
        <v>21</v>
      </c>
      <c r="M12" s="229">
        <f>G12*(1+L12/100)</f>
        <v>0</v>
      </c>
      <c r="N12" s="221">
        <v>0</v>
      </c>
      <c r="O12" s="221">
        <f>ROUND(E12*N12,5)</f>
        <v>0</v>
      </c>
      <c r="P12" s="221">
        <v>0</v>
      </c>
      <c r="Q12" s="221">
        <f>ROUND(E12*P12,5)</f>
        <v>0</v>
      </c>
      <c r="R12" s="221"/>
      <c r="S12" s="221"/>
      <c r="T12" s="222">
        <v>0.05</v>
      </c>
      <c r="U12" s="221">
        <f>ROUND(E12*T12,2)</f>
        <v>0.15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89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2">
        <v>5</v>
      </c>
      <c r="B13" s="218" t="s">
        <v>95</v>
      </c>
      <c r="C13" s="261" t="s">
        <v>96</v>
      </c>
      <c r="D13" s="220" t="s">
        <v>97</v>
      </c>
      <c r="E13" s="226">
        <v>5.0000000000000001E-3</v>
      </c>
      <c r="F13" s="228">
        <f>H13+J13</f>
        <v>0</v>
      </c>
      <c r="G13" s="229">
        <f>ROUND(E13*F13,2)</f>
        <v>0</v>
      </c>
      <c r="H13" s="229"/>
      <c r="I13" s="229">
        <f>ROUND(E13*H13,2)</f>
        <v>0</v>
      </c>
      <c r="J13" s="229"/>
      <c r="K13" s="229">
        <f>ROUND(E13*J13,2)</f>
        <v>0</v>
      </c>
      <c r="L13" s="229">
        <v>21</v>
      </c>
      <c r="M13" s="229">
        <f>G13*(1+L13/100)</f>
        <v>0</v>
      </c>
      <c r="N13" s="221">
        <v>0</v>
      </c>
      <c r="O13" s="221">
        <f>ROUND(E13*N13,5)</f>
        <v>0</v>
      </c>
      <c r="P13" s="221">
        <v>0</v>
      </c>
      <c r="Q13" s="221">
        <f>ROUND(E13*P13,5)</f>
        <v>0</v>
      </c>
      <c r="R13" s="221"/>
      <c r="S13" s="221"/>
      <c r="T13" s="222">
        <v>1.47</v>
      </c>
      <c r="U13" s="221">
        <f>ROUND(E13*T13,2)</f>
        <v>0.01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89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x14ac:dyDescent="0.2">
      <c r="A14" s="213" t="s">
        <v>84</v>
      </c>
      <c r="B14" s="219" t="s">
        <v>53</v>
      </c>
      <c r="C14" s="262" t="s">
        <v>54</v>
      </c>
      <c r="D14" s="223"/>
      <c r="E14" s="227"/>
      <c r="F14" s="230"/>
      <c r="G14" s="230">
        <f>SUMIF(AE15:AE29,"&lt;&gt;NOR",G15:G29)</f>
        <v>0</v>
      </c>
      <c r="H14" s="230"/>
      <c r="I14" s="230">
        <f>SUM(I15:I29)</f>
        <v>0</v>
      </c>
      <c r="J14" s="230"/>
      <c r="K14" s="230">
        <f>SUM(K15:K29)</f>
        <v>0</v>
      </c>
      <c r="L14" s="230"/>
      <c r="M14" s="230">
        <f>SUM(M15:M29)</f>
        <v>0</v>
      </c>
      <c r="N14" s="224"/>
      <c r="O14" s="224">
        <f>SUM(O15:O29)</f>
        <v>1.05535</v>
      </c>
      <c r="P14" s="224"/>
      <c r="Q14" s="224">
        <f>SUM(Q15:Q29)</f>
        <v>0</v>
      </c>
      <c r="R14" s="224"/>
      <c r="S14" s="224"/>
      <c r="T14" s="225"/>
      <c r="U14" s="224">
        <f>SUM(U15:U29)</f>
        <v>79.27</v>
      </c>
      <c r="AE14" t="s">
        <v>85</v>
      </c>
    </row>
    <row r="15" spans="1:60" outlineLevel="1" x14ac:dyDescent="0.2">
      <c r="A15" s="212">
        <v>6</v>
      </c>
      <c r="B15" s="218" t="s">
        <v>86</v>
      </c>
      <c r="C15" s="261" t="s">
        <v>98</v>
      </c>
      <c r="D15" s="220" t="s">
        <v>88</v>
      </c>
      <c r="E15" s="226">
        <v>1</v>
      </c>
      <c r="F15" s="228">
        <f>H15+J15</f>
        <v>0</v>
      </c>
      <c r="G15" s="229">
        <f>ROUND(E15*F15,2)</f>
        <v>0</v>
      </c>
      <c r="H15" s="229"/>
      <c r="I15" s="229">
        <f>ROUND(E15*H15,2)</f>
        <v>0</v>
      </c>
      <c r="J15" s="229"/>
      <c r="K15" s="229">
        <f>ROUND(E15*J15,2)</f>
        <v>0</v>
      </c>
      <c r="L15" s="229">
        <v>21</v>
      </c>
      <c r="M15" s="229">
        <f>G15*(1+L15/100)</f>
        <v>0</v>
      </c>
      <c r="N15" s="221">
        <v>5.2999999999999998E-4</v>
      </c>
      <c r="O15" s="221">
        <f>ROUND(E15*N15,5)</f>
        <v>5.2999999999999998E-4</v>
      </c>
      <c r="P15" s="221">
        <v>0</v>
      </c>
      <c r="Q15" s="221">
        <f>ROUND(E15*P15,5)</f>
        <v>0</v>
      </c>
      <c r="R15" s="221"/>
      <c r="S15" s="221"/>
      <c r="T15" s="222">
        <v>0.29730000000000001</v>
      </c>
      <c r="U15" s="221">
        <f>ROUND(E15*T15,2)</f>
        <v>0.3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89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>
        <v>7</v>
      </c>
      <c r="B16" s="218" t="s">
        <v>86</v>
      </c>
      <c r="C16" s="261" t="s">
        <v>99</v>
      </c>
      <c r="D16" s="220" t="s">
        <v>88</v>
      </c>
      <c r="E16" s="226">
        <v>2</v>
      </c>
      <c r="F16" s="228">
        <f>H16+J16</f>
        <v>0</v>
      </c>
      <c r="G16" s="229">
        <f>ROUND(E16*F16,2)</f>
        <v>0</v>
      </c>
      <c r="H16" s="229"/>
      <c r="I16" s="229">
        <f>ROUND(E16*H16,2)</f>
        <v>0</v>
      </c>
      <c r="J16" s="229"/>
      <c r="K16" s="229">
        <f>ROUND(E16*J16,2)</f>
        <v>0</v>
      </c>
      <c r="L16" s="229">
        <v>21</v>
      </c>
      <c r="M16" s="229">
        <f>G16*(1+L16/100)</f>
        <v>0</v>
      </c>
      <c r="N16" s="221">
        <v>0</v>
      </c>
      <c r="O16" s="221">
        <f>ROUND(E16*N16,5)</f>
        <v>0</v>
      </c>
      <c r="P16" s="221">
        <v>0</v>
      </c>
      <c r="Q16" s="221">
        <f>ROUND(E16*P16,5)</f>
        <v>0</v>
      </c>
      <c r="R16" s="221"/>
      <c r="S16" s="221"/>
      <c r="T16" s="222">
        <v>0</v>
      </c>
      <c r="U16" s="221">
        <f>ROUND(E16*T16,2)</f>
        <v>0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89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>
        <v>8</v>
      </c>
      <c r="B17" s="218" t="s">
        <v>86</v>
      </c>
      <c r="C17" s="261" t="s">
        <v>100</v>
      </c>
      <c r="D17" s="220" t="s">
        <v>88</v>
      </c>
      <c r="E17" s="226">
        <v>1</v>
      </c>
      <c r="F17" s="228">
        <f>H17+J17</f>
        <v>0</v>
      </c>
      <c r="G17" s="229">
        <f>ROUND(E17*F17,2)</f>
        <v>0</v>
      </c>
      <c r="H17" s="229"/>
      <c r="I17" s="229">
        <f>ROUND(E17*H17,2)</f>
        <v>0</v>
      </c>
      <c r="J17" s="229"/>
      <c r="K17" s="229">
        <f>ROUND(E17*J17,2)</f>
        <v>0</v>
      </c>
      <c r="L17" s="229">
        <v>21</v>
      </c>
      <c r="M17" s="229">
        <f>G17*(1+L17/100)</f>
        <v>0</v>
      </c>
      <c r="N17" s="221">
        <v>0</v>
      </c>
      <c r="O17" s="221">
        <f>ROUND(E17*N17,5)</f>
        <v>0</v>
      </c>
      <c r="P17" s="221">
        <v>0</v>
      </c>
      <c r="Q17" s="221">
        <f>ROUND(E17*P17,5)</f>
        <v>0</v>
      </c>
      <c r="R17" s="221"/>
      <c r="S17" s="221"/>
      <c r="T17" s="222">
        <v>0</v>
      </c>
      <c r="U17" s="221">
        <f>ROUND(E17*T17,2)</f>
        <v>0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89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ht="22.5" outlineLevel="1" x14ac:dyDescent="0.2">
      <c r="A18" s="212">
        <v>9</v>
      </c>
      <c r="B18" s="218" t="s">
        <v>101</v>
      </c>
      <c r="C18" s="261" t="s">
        <v>102</v>
      </c>
      <c r="D18" s="220" t="s">
        <v>88</v>
      </c>
      <c r="E18" s="226">
        <v>62</v>
      </c>
      <c r="F18" s="228">
        <f>H18+J18</f>
        <v>0</v>
      </c>
      <c r="G18" s="229">
        <f>ROUND(E18*F18,2)</f>
        <v>0</v>
      </c>
      <c r="H18" s="229"/>
      <c r="I18" s="229">
        <f>ROUND(E18*H18,2)</f>
        <v>0</v>
      </c>
      <c r="J18" s="229"/>
      <c r="K18" s="229">
        <f>ROUND(E18*J18,2)</f>
        <v>0</v>
      </c>
      <c r="L18" s="229">
        <v>21</v>
      </c>
      <c r="M18" s="229">
        <f>G18*(1+L18/100)</f>
        <v>0</v>
      </c>
      <c r="N18" s="221">
        <v>1.387E-2</v>
      </c>
      <c r="O18" s="221">
        <f>ROUND(E18*N18,5)</f>
        <v>0.85994000000000004</v>
      </c>
      <c r="P18" s="221">
        <v>0</v>
      </c>
      <c r="Q18" s="221">
        <f>ROUND(E18*P18,5)</f>
        <v>0</v>
      </c>
      <c r="R18" s="221"/>
      <c r="S18" s="221"/>
      <c r="T18" s="222">
        <v>0.82899999999999996</v>
      </c>
      <c r="U18" s="221">
        <f>ROUND(E18*T18,2)</f>
        <v>51.4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89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2.5" outlineLevel="1" x14ac:dyDescent="0.2">
      <c r="A19" s="212">
        <v>10</v>
      </c>
      <c r="B19" s="218" t="s">
        <v>103</v>
      </c>
      <c r="C19" s="261" t="s">
        <v>104</v>
      </c>
      <c r="D19" s="220" t="s">
        <v>88</v>
      </c>
      <c r="E19" s="226">
        <v>6</v>
      </c>
      <c r="F19" s="228">
        <f>H19+J19</f>
        <v>0</v>
      </c>
      <c r="G19" s="229">
        <f>ROUND(E19*F19,2)</f>
        <v>0</v>
      </c>
      <c r="H19" s="229"/>
      <c r="I19" s="229">
        <f>ROUND(E19*H19,2)</f>
        <v>0</v>
      </c>
      <c r="J19" s="229"/>
      <c r="K19" s="229">
        <f>ROUND(E19*J19,2)</f>
        <v>0</v>
      </c>
      <c r="L19" s="229">
        <v>21</v>
      </c>
      <c r="M19" s="229">
        <f>G19*(1+L19/100)</f>
        <v>0</v>
      </c>
      <c r="N19" s="221">
        <v>1.7930000000000001E-2</v>
      </c>
      <c r="O19" s="221">
        <f>ROUND(E19*N19,5)</f>
        <v>0.10758</v>
      </c>
      <c r="P19" s="221">
        <v>0</v>
      </c>
      <c r="Q19" s="221">
        <f>ROUND(E19*P19,5)</f>
        <v>0</v>
      </c>
      <c r="R19" s="221"/>
      <c r="S19" s="221"/>
      <c r="T19" s="222">
        <v>1.0169999999999999</v>
      </c>
      <c r="U19" s="221">
        <f>ROUND(E19*T19,2)</f>
        <v>6.1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89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ht="22.5" outlineLevel="1" x14ac:dyDescent="0.2">
      <c r="A20" s="212">
        <v>11</v>
      </c>
      <c r="B20" s="218" t="s">
        <v>105</v>
      </c>
      <c r="C20" s="261" t="s">
        <v>106</v>
      </c>
      <c r="D20" s="220" t="s">
        <v>107</v>
      </c>
      <c r="E20" s="226">
        <v>2</v>
      </c>
      <c r="F20" s="228">
        <f>H20+J20</f>
        <v>0</v>
      </c>
      <c r="G20" s="229">
        <f>ROUND(E20*F20,2)</f>
        <v>0</v>
      </c>
      <c r="H20" s="229"/>
      <c r="I20" s="229">
        <f>ROUND(E20*H20,2)</f>
        <v>0</v>
      </c>
      <c r="J20" s="229"/>
      <c r="K20" s="229">
        <f>ROUND(E20*J20,2)</f>
        <v>0</v>
      </c>
      <c r="L20" s="229">
        <v>21</v>
      </c>
      <c r="M20" s="229">
        <f>G20*(1+L20/100)</f>
        <v>0</v>
      </c>
      <c r="N20" s="221">
        <v>0.03</v>
      </c>
      <c r="O20" s="221">
        <f>ROUND(E20*N20,5)</f>
        <v>0.06</v>
      </c>
      <c r="P20" s="221">
        <v>0</v>
      </c>
      <c r="Q20" s="221">
        <f>ROUND(E20*P20,5)</f>
        <v>0</v>
      </c>
      <c r="R20" s="221"/>
      <c r="S20" s="221"/>
      <c r="T20" s="222">
        <v>1.64</v>
      </c>
      <c r="U20" s="221">
        <f>ROUND(E20*T20,2)</f>
        <v>3.28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89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12">
        <v>12</v>
      </c>
      <c r="B21" s="218" t="s">
        <v>86</v>
      </c>
      <c r="C21" s="261" t="s">
        <v>91</v>
      </c>
      <c r="D21" s="220" t="s">
        <v>92</v>
      </c>
      <c r="E21" s="226">
        <v>2</v>
      </c>
      <c r="F21" s="228">
        <f>H21+J21</f>
        <v>0</v>
      </c>
      <c r="G21" s="229">
        <f>ROUND(E21*F21,2)</f>
        <v>0</v>
      </c>
      <c r="H21" s="229"/>
      <c r="I21" s="229">
        <f>ROUND(E21*H21,2)</f>
        <v>0</v>
      </c>
      <c r="J21" s="229"/>
      <c r="K21" s="229">
        <f>ROUND(E21*J21,2)</f>
        <v>0</v>
      </c>
      <c r="L21" s="229">
        <v>21</v>
      </c>
      <c r="M21" s="229">
        <f>G21*(1+L21/100)</f>
        <v>0</v>
      </c>
      <c r="N21" s="221">
        <v>0</v>
      </c>
      <c r="O21" s="221">
        <f>ROUND(E21*N21,5)</f>
        <v>0</v>
      </c>
      <c r="P21" s="221">
        <v>0</v>
      </c>
      <c r="Q21" s="221">
        <f>ROUND(E21*P21,5)</f>
        <v>0</v>
      </c>
      <c r="R21" s="221"/>
      <c r="S21" s="221"/>
      <c r="T21" s="222">
        <v>0</v>
      </c>
      <c r="U21" s="221">
        <f>ROUND(E21*T21,2)</f>
        <v>0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89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2">
        <v>13</v>
      </c>
      <c r="B22" s="218" t="s">
        <v>86</v>
      </c>
      <c r="C22" s="261" t="s">
        <v>108</v>
      </c>
      <c r="D22" s="220" t="s">
        <v>92</v>
      </c>
      <c r="E22" s="226">
        <v>5</v>
      </c>
      <c r="F22" s="228">
        <f>H22+J22</f>
        <v>0</v>
      </c>
      <c r="G22" s="229">
        <f>ROUND(E22*F22,2)</f>
        <v>0</v>
      </c>
      <c r="H22" s="229"/>
      <c r="I22" s="229">
        <f>ROUND(E22*H22,2)</f>
        <v>0</v>
      </c>
      <c r="J22" s="229"/>
      <c r="K22" s="229">
        <f>ROUND(E22*J22,2)</f>
        <v>0</v>
      </c>
      <c r="L22" s="229">
        <v>21</v>
      </c>
      <c r="M22" s="229">
        <f>G22*(1+L22/100)</f>
        <v>0</v>
      </c>
      <c r="N22" s="221">
        <v>0</v>
      </c>
      <c r="O22" s="221">
        <f>ROUND(E22*N22,5)</f>
        <v>0</v>
      </c>
      <c r="P22" s="221">
        <v>0</v>
      </c>
      <c r="Q22" s="221">
        <f>ROUND(E22*P22,5)</f>
        <v>0</v>
      </c>
      <c r="R22" s="221"/>
      <c r="S22" s="221"/>
      <c r="T22" s="222">
        <v>0</v>
      </c>
      <c r="U22" s="221">
        <f>ROUND(E22*T22,2)</f>
        <v>0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89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2">
        <v>14</v>
      </c>
      <c r="B23" s="218" t="s">
        <v>86</v>
      </c>
      <c r="C23" s="261" t="s">
        <v>109</v>
      </c>
      <c r="D23" s="220" t="s">
        <v>92</v>
      </c>
      <c r="E23" s="226">
        <v>1</v>
      </c>
      <c r="F23" s="228">
        <f>H23+J23</f>
        <v>0</v>
      </c>
      <c r="G23" s="229">
        <f>ROUND(E23*F23,2)</f>
        <v>0</v>
      </c>
      <c r="H23" s="229"/>
      <c r="I23" s="229">
        <f>ROUND(E23*H23,2)</f>
        <v>0</v>
      </c>
      <c r="J23" s="229"/>
      <c r="K23" s="229">
        <f>ROUND(E23*J23,2)</f>
        <v>0</v>
      </c>
      <c r="L23" s="229">
        <v>21</v>
      </c>
      <c r="M23" s="229">
        <f>G23*(1+L23/100)</f>
        <v>0</v>
      </c>
      <c r="N23" s="221">
        <v>0</v>
      </c>
      <c r="O23" s="221">
        <f>ROUND(E23*N23,5)</f>
        <v>0</v>
      </c>
      <c r="P23" s="221">
        <v>0</v>
      </c>
      <c r="Q23" s="221">
        <f>ROUND(E23*P23,5)</f>
        <v>0</v>
      </c>
      <c r="R23" s="221"/>
      <c r="S23" s="221"/>
      <c r="T23" s="222">
        <v>0</v>
      </c>
      <c r="U23" s="221">
        <f>ROUND(E23*T23,2)</f>
        <v>0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89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2">
        <v>15</v>
      </c>
      <c r="B24" s="218" t="s">
        <v>86</v>
      </c>
      <c r="C24" s="261" t="s">
        <v>110</v>
      </c>
      <c r="D24" s="220" t="s">
        <v>92</v>
      </c>
      <c r="E24" s="226">
        <v>1</v>
      </c>
      <c r="F24" s="228">
        <f>H24+J24</f>
        <v>0</v>
      </c>
      <c r="G24" s="229">
        <f>ROUND(E24*F24,2)</f>
        <v>0</v>
      </c>
      <c r="H24" s="229"/>
      <c r="I24" s="229">
        <f>ROUND(E24*H24,2)</f>
        <v>0</v>
      </c>
      <c r="J24" s="229"/>
      <c r="K24" s="229">
        <f>ROUND(E24*J24,2)</f>
        <v>0</v>
      </c>
      <c r="L24" s="229">
        <v>21</v>
      </c>
      <c r="M24" s="229">
        <f>G24*(1+L24/100)</f>
        <v>0</v>
      </c>
      <c r="N24" s="221">
        <v>0</v>
      </c>
      <c r="O24" s="221">
        <f>ROUND(E24*N24,5)</f>
        <v>0</v>
      </c>
      <c r="P24" s="221">
        <v>0</v>
      </c>
      <c r="Q24" s="221">
        <f>ROUND(E24*P24,5)</f>
        <v>0</v>
      </c>
      <c r="R24" s="221"/>
      <c r="S24" s="221"/>
      <c r="T24" s="222">
        <v>0</v>
      </c>
      <c r="U24" s="221">
        <f>ROUND(E24*T24,2)</f>
        <v>0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89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2">
        <v>16</v>
      </c>
      <c r="B25" s="218" t="s">
        <v>86</v>
      </c>
      <c r="C25" s="261" t="s">
        <v>111</v>
      </c>
      <c r="D25" s="220" t="s">
        <v>92</v>
      </c>
      <c r="E25" s="226">
        <v>2</v>
      </c>
      <c r="F25" s="228">
        <f>H25+J25</f>
        <v>0</v>
      </c>
      <c r="G25" s="229">
        <f>ROUND(E25*F25,2)</f>
        <v>0</v>
      </c>
      <c r="H25" s="229"/>
      <c r="I25" s="229">
        <f>ROUND(E25*H25,2)</f>
        <v>0</v>
      </c>
      <c r="J25" s="229"/>
      <c r="K25" s="229">
        <f>ROUND(E25*J25,2)</f>
        <v>0</v>
      </c>
      <c r="L25" s="229">
        <v>21</v>
      </c>
      <c r="M25" s="229">
        <f>G25*(1+L25/100)</f>
        <v>0</v>
      </c>
      <c r="N25" s="221">
        <v>0</v>
      </c>
      <c r="O25" s="221">
        <f>ROUND(E25*N25,5)</f>
        <v>0</v>
      </c>
      <c r="P25" s="221">
        <v>0</v>
      </c>
      <c r="Q25" s="221">
        <f>ROUND(E25*P25,5)</f>
        <v>0</v>
      </c>
      <c r="R25" s="221"/>
      <c r="S25" s="221"/>
      <c r="T25" s="222">
        <v>0</v>
      </c>
      <c r="U25" s="221">
        <f>ROUND(E25*T25,2)</f>
        <v>0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89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2">
        <v>17</v>
      </c>
      <c r="B26" s="218" t="s">
        <v>86</v>
      </c>
      <c r="C26" s="261" t="s">
        <v>112</v>
      </c>
      <c r="D26" s="220" t="s">
        <v>92</v>
      </c>
      <c r="E26" s="226">
        <v>1</v>
      </c>
      <c r="F26" s="228">
        <f>H26+J26</f>
        <v>0</v>
      </c>
      <c r="G26" s="229">
        <f>ROUND(E26*F26,2)</f>
        <v>0</v>
      </c>
      <c r="H26" s="229"/>
      <c r="I26" s="229">
        <f>ROUND(E26*H26,2)</f>
        <v>0</v>
      </c>
      <c r="J26" s="229"/>
      <c r="K26" s="229">
        <f>ROUND(E26*J26,2)</f>
        <v>0</v>
      </c>
      <c r="L26" s="229">
        <v>21</v>
      </c>
      <c r="M26" s="229">
        <f>G26*(1+L26/100)</f>
        <v>0</v>
      </c>
      <c r="N26" s="221">
        <v>0</v>
      </c>
      <c r="O26" s="221">
        <f>ROUND(E26*N26,5)</f>
        <v>0</v>
      </c>
      <c r="P26" s="221">
        <v>0</v>
      </c>
      <c r="Q26" s="221">
        <f>ROUND(E26*P26,5)</f>
        <v>0</v>
      </c>
      <c r="R26" s="221"/>
      <c r="S26" s="221"/>
      <c r="T26" s="222">
        <v>0</v>
      </c>
      <c r="U26" s="221">
        <f>ROUND(E26*T26,2)</f>
        <v>0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89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2">
        <v>18</v>
      </c>
      <c r="B27" s="218" t="s">
        <v>113</v>
      </c>
      <c r="C27" s="261" t="s">
        <v>114</v>
      </c>
      <c r="D27" s="220" t="s">
        <v>88</v>
      </c>
      <c r="E27" s="226">
        <v>70</v>
      </c>
      <c r="F27" s="228">
        <f>H27+J27</f>
        <v>0</v>
      </c>
      <c r="G27" s="229">
        <f>ROUND(E27*F27,2)</f>
        <v>0</v>
      </c>
      <c r="H27" s="229"/>
      <c r="I27" s="229">
        <f>ROUND(E27*H27,2)</f>
        <v>0</v>
      </c>
      <c r="J27" s="229"/>
      <c r="K27" s="229">
        <f>ROUND(E27*J27,2)</f>
        <v>0</v>
      </c>
      <c r="L27" s="229">
        <v>21</v>
      </c>
      <c r="M27" s="229">
        <f>G27*(1+L27/100)</f>
        <v>0</v>
      </c>
      <c r="N27" s="221">
        <v>1.0000000000000001E-5</v>
      </c>
      <c r="O27" s="221">
        <f>ROUND(E27*N27,5)</f>
        <v>6.9999999999999999E-4</v>
      </c>
      <c r="P27" s="221">
        <v>0</v>
      </c>
      <c r="Q27" s="221">
        <f>ROUND(E27*P27,5)</f>
        <v>0</v>
      </c>
      <c r="R27" s="221"/>
      <c r="S27" s="221"/>
      <c r="T27" s="222">
        <v>0.06</v>
      </c>
      <c r="U27" s="221">
        <f>ROUND(E27*T27,2)</f>
        <v>4.2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89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2">
        <v>19</v>
      </c>
      <c r="B28" s="218" t="s">
        <v>115</v>
      </c>
      <c r="C28" s="261" t="s">
        <v>116</v>
      </c>
      <c r="D28" s="220" t="s">
        <v>88</v>
      </c>
      <c r="E28" s="226">
        <v>70</v>
      </c>
      <c r="F28" s="228">
        <f>H28+J28</f>
        <v>0</v>
      </c>
      <c r="G28" s="229">
        <f>ROUND(E28*F28,2)</f>
        <v>0</v>
      </c>
      <c r="H28" s="229"/>
      <c r="I28" s="229">
        <f>ROUND(E28*H28,2)</f>
        <v>0</v>
      </c>
      <c r="J28" s="229"/>
      <c r="K28" s="229">
        <f>ROUND(E28*J28,2)</f>
        <v>0</v>
      </c>
      <c r="L28" s="229">
        <v>21</v>
      </c>
      <c r="M28" s="229">
        <f>G28*(1+L28/100)</f>
        <v>0</v>
      </c>
      <c r="N28" s="221">
        <v>3.8000000000000002E-4</v>
      </c>
      <c r="O28" s="221">
        <f>ROUND(E28*N28,5)</f>
        <v>2.6599999999999999E-2</v>
      </c>
      <c r="P28" s="221">
        <v>0</v>
      </c>
      <c r="Q28" s="221">
        <f>ROUND(E28*P28,5)</f>
        <v>0</v>
      </c>
      <c r="R28" s="221"/>
      <c r="S28" s="221"/>
      <c r="T28" s="222">
        <v>0.18</v>
      </c>
      <c r="U28" s="221">
        <f>ROUND(E28*T28,2)</f>
        <v>12.6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89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2">
        <v>20</v>
      </c>
      <c r="B29" s="218" t="s">
        <v>117</v>
      </c>
      <c r="C29" s="261" t="s">
        <v>118</v>
      </c>
      <c r="D29" s="220" t="s">
        <v>97</v>
      </c>
      <c r="E29" s="226">
        <v>1.05</v>
      </c>
      <c r="F29" s="228">
        <f>H29+J29</f>
        <v>0</v>
      </c>
      <c r="G29" s="229">
        <f>ROUND(E29*F29,2)</f>
        <v>0</v>
      </c>
      <c r="H29" s="229"/>
      <c r="I29" s="229">
        <f>ROUND(E29*H29,2)</f>
        <v>0</v>
      </c>
      <c r="J29" s="229"/>
      <c r="K29" s="229">
        <f>ROUND(E29*J29,2)</f>
        <v>0</v>
      </c>
      <c r="L29" s="229">
        <v>21</v>
      </c>
      <c r="M29" s="229">
        <f>G29*(1+L29/100)</f>
        <v>0</v>
      </c>
      <c r="N29" s="221">
        <v>0</v>
      </c>
      <c r="O29" s="221">
        <f>ROUND(E29*N29,5)</f>
        <v>0</v>
      </c>
      <c r="P29" s="221">
        <v>0</v>
      </c>
      <c r="Q29" s="221">
        <f>ROUND(E29*P29,5)</f>
        <v>0</v>
      </c>
      <c r="R29" s="221"/>
      <c r="S29" s="221"/>
      <c r="T29" s="222">
        <v>1.327</v>
      </c>
      <c r="U29" s="221">
        <f>ROUND(E29*T29,2)</f>
        <v>1.39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89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x14ac:dyDescent="0.2">
      <c r="A30" s="213" t="s">
        <v>84</v>
      </c>
      <c r="B30" s="219" t="s">
        <v>55</v>
      </c>
      <c r="C30" s="262" t="s">
        <v>56</v>
      </c>
      <c r="D30" s="223"/>
      <c r="E30" s="227"/>
      <c r="F30" s="230"/>
      <c r="G30" s="230">
        <f>SUMIF(AE31:AE33,"&lt;&gt;NOR",G31:G33)</f>
        <v>0</v>
      </c>
      <c r="H30" s="230"/>
      <c r="I30" s="230">
        <f>SUM(I31:I33)</f>
        <v>0</v>
      </c>
      <c r="J30" s="230"/>
      <c r="K30" s="230">
        <f>SUM(K31:K33)</f>
        <v>0</v>
      </c>
      <c r="L30" s="230"/>
      <c r="M30" s="230">
        <f>SUM(M31:M33)</f>
        <v>0</v>
      </c>
      <c r="N30" s="224"/>
      <c r="O30" s="224">
        <f>SUM(O31:O33)</f>
        <v>5.2000000000000005E-2</v>
      </c>
      <c r="P30" s="224"/>
      <c r="Q30" s="224">
        <f>SUM(Q31:Q33)</f>
        <v>0</v>
      </c>
      <c r="R30" s="224"/>
      <c r="S30" s="224"/>
      <c r="T30" s="225"/>
      <c r="U30" s="224">
        <f>SUM(U31:U33)</f>
        <v>15.77</v>
      </c>
      <c r="AE30" t="s">
        <v>85</v>
      </c>
    </row>
    <row r="31" spans="1:60" ht="22.5" outlineLevel="1" x14ac:dyDescent="0.2">
      <c r="A31" s="212">
        <v>21</v>
      </c>
      <c r="B31" s="218" t="s">
        <v>86</v>
      </c>
      <c r="C31" s="261" t="s">
        <v>119</v>
      </c>
      <c r="D31" s="220" t="s">
        <v>120</v>
      </c>
      <c r="E31" s="226">
        <v>50</v>
      </c>
      <c r="F31" s="228">
        <f>H31+J31</f>
        <v>0</v>
      </c>
      <c r="G31" s="229">
        <f>ROUND(E31*F31,2)</f>
        <v>0</v>
      </c>
      <c r="H31" s="229"/>
      <c r="I31" s="229">
        <f>ROUND(E31*H31,2)</f>
        <v>0</v>
      </c>
      <c r="J31" s="229"/>
      <c r="K31" s="229">
        <f>ROUND(E31*J31,2)</f>
        <v>0</v>
      </c>
      <c r="L31" s="229">
        <v>21</v>
      </c>
      <c r="M31" s="229">
        <f>G31*(1+L31/100)</f>
        <v>0</v>
      </c>
      <c r="N31" s="221">
        <v>1E-3</v>
      </c>
      <c r="O31" s="221">
        <f>ROUND(E31*N31,5)</f>
        <v>0.05</v>
      </c>
      <c r="P31" s="221">
        <v>0</v>
      </c>
      <c r="Q31" s="221">
        <f>ROUND(E31*P31,5)</f>
        <v>0</v>
      </c>
      <c r="R31" s="221"/>
      <c r="S31" s="221"/>
      <c r="T31" s="222">
        <v>0.3</v>
      </c>
      <c r="U31" s="221">
        <f>ROUND(E31*T31,2)</f>
        <v>15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89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ht="22.5" outlineLevel="1" x14ac:dyDescent="0.2">
      <c r="A32" s="212">
        <v>22</v>
      </c>
      <c r="B32" s="218" t="s">
        <v>86</v>
      </c>
      <c r="C32" s="261" t="s">
        <v>121</v>
      </c>
      <c r="D32" s="220" t="s">
        <v>92</v>
      </c>
      <c r="E32" s="226">
        <v>2</v>
      </c>
      <c r="F32" s="228">
        <f>H32+J32</f>
        <v>0</v>
      </c>
      <c r="G32" s="229">
        <f>ROUND(E32*F32,2)</f>
        <v>0</v>
      </c>
      <c r="H32" s="229"/>
      <c r="I32" s="229">
        <f>ROUND(E32*H32,2)</f>
        <v>0</v>
      </c>
      <c r="J32" s="229"/>
      <c r="K32" s="229">
        <f>ROUND(E32*J32,2)</f>
        <v>0</v>
      </c>
      <c r="L32" s="229">
        <v>21</v>
      </c>
      <c r="M32" s="229">
        <f>G32*(1+L32/100)</f>
        <v>0</v>
      </c>
      <c r="N32" s="221">
        <v>1E-3</v>
      </c>
      <c r="O32" s="221">
        <f>ROUND(E32*N32,5)</f>
        <v>2E-3</v>
      </c>
      <c r="P32" s="221">
        <v>0</v>
      </c>
      <c r="Q32" s="221">
        <f>ROUND(E32*P32,5)</f>
        <v>0</v>
      </c>
      <c r="R32" s="221"/>
      <c r="S32" s="221"/>
      <c r="T32" s="222">
        <v>0.3</v>
      </c>
      <c r="U32" s="221">
        <f>ROUND(E32*T32,2)</f>
        <v>0.6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89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39">
        <v>23</v>
      </c>
      <c r="B33" s="240" t="s">
        <v>122</v>
      </c>
      <c r="C33" s="263" t="s">
        <v>123</v>
      </c>
      <c r="D33" s="241" t="s">
        <v>97</v>
      </c>
      <c r="E33" s="242">
        <v>0.05</v>
      </c>
      <c r="F33" s="243">
        <f>H33+J33</f>
        <v>0</v>
      </c>
      <c r="G33" s="244">
        <f>ROUND(E33*F33,2)</f>
        <v>0</v>
      </c>
      <c r="H33" s="244"/>
      <c r="I33" s="244">
        <f>ROUND(E33*H33,2)</f>
        <v>0</v>
      </c>
      <c r="J33" s="244"/>
      <c r="K33" s="244">
        <f>ROUND(E33*J33,2)</f>
        <v>0</v>
      </c>
      <c r="L33" s="244">
        <v>21</v>
      </c>
      <c r="M33" s="244">
        <f>G33*(1+L33/100)</f>
        <v>0</v>
      </c>
      <c r="N33" s="245">
        <v>0</v>
      </c>
      <c r="O33" s="245">
        <f>ROUND(E33*N33,5)</f>
        <v>0</v>
      </c>
      <c r="P33" s="245">
        <v>0</v>
      </c>
      <c r="Q33" s="245">
        <f>ROUND(E33*P33,5)</f>
        <v>0</v>
      </c>
      <c r="R33" s="245"/>
      <c r="S33" s="245"/>
      <c r="T33" s="246">
        <v>3.327</v>
      </c>
      <c r="U33" s="245">
        <f>ROUND(E33*T33,2)</f>
        <v>0.17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89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x14ac:dyDescent="0.2">
      <c r="A34" s="6"/>
      <c r="B34" s="7" t="s">
        <v>124</v>
      </c>
      <c r="C34" s="264" t="s">
        <v>124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AC34">
        <v>15</v>
      </c>
      <c r="AD34">
        <v>21</v>
      </c>
    </row>
    <row r="35" spans="1:60" x14ac:dyDescent="0.2">
      <c r="A35" s="247"/>
      <c r="B35" s="248" t="s">
        <v>28</v>
      </c>
      <c r="C35" s="265" t="s">
        <v>124</v>
      </c>
      <c r="D35" s="249"/>
      <c r="E35" s="249"/>
      <c r="F35" s="249"/>
      <c r="G35" s="260">
        <f>G8+G14+G30</f>
        <v>0</v>
      </c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AC35">
        <f>SUMIF(L7:L33,AC34,G7:G33)</f>
        <v>0</v>
      </c>
      <c r="AD35">
        <f>SUMIF(L7:L33,AD34,G7:G33)</f>
        <v>0</v>
      </c>
      <c r="AE35" t="s">
        <v>125</v>
      </c>
    </row>
    <row r="36" spans="1:60" x14ac:dyDescent="0.2">
      <c r="A36" s="6"/>
      <c r="B36" s="7" t="s">
        <v>124</v>
      </c>
      <c r="C36" s="264" t="s">
        <v>124</v>
      </c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60" x14ac:dyDescent="0.2">
      <c r="A37" s="6"/>
      <c r="B37" s="7" t="s">
        <v>124</v>
      </c>
      <c r="C37" s="264" t="s">
        <v>124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60" x14ac:dyDescent="0.2">
      <c r="A38" s="250" t="s">
        <v>126</v>
      </c>
      <c r="B38" s="250"/>
      <c r="C38" s="26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60" x14ac:dyDescent="0.2">
      <c r="A39" s="251"/>
      <c r="B39" s="252"/>
      <c r="C39" s="267"/>
      <c r="D39" s="252"/>
      <c r="E39" s="252"/>
      <c r="F39" s="252"/>
      <c r="G39" s="253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AE39" t="s">
        <v>127</v>
      </c>
    </row>
    <row r="40" spans="1:60" x14ac:dyDescent="0.2">
      <c r="A40" s="254"/>
      <c r="B40" s="255"/>
      <c r="C40" s="268"/>
      <c r="D40" s="255"/>
      <c r="E40" s="255"/>
      <c r="F40" s="255"/>
      <c r="G40" s="25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60" x14ac:dyDescent="0.2">
      <c r="A41" s="254"/>
      <c r="B41" s="255"/>
      <c r="C41" s="268"/>
      <c r="D41" s="255"/>
      <c r="E41" s="255"/>
      <c r="F41" s="255"/>
      <c r="G41" s="25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60" x14ac:dyDescent="0.2">
      <c r="A42" s="254"/>
      <c r="B42" s="255"/>
      <c r="C42" s="268"/>
      <c r="D42" s="255"/>
      <c r="E42" s="255"/>
      <c r="F42" s="255"/>
      <c r="G42" s="25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60" x14ac:dyDescent="0.2">
      <c r="A43" s="257"/>
      <c r="B43" s="258"/>
      <c r="C43" s="269"/>
      <c r="D43" s="258"/>
      <c r="E43" s="258"/>
      <c r="F43" s="258"/>
      <c r="G43" s="259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 x14ac:dyDescent="0.2">
      <c r="A44" s="6"/>
      <c r="B44" s="7" t="s">
        <v>124</v>
      </c>
      <c r="C44" s="264" t="s">
        <v>124</v>
      </c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 x14ac:dyDescent="0.2">
      <c r="C45" s="270"/>
      <c r="AE45" t="s">
        <v>128</v>
      </c>
    </row>
  </sheetData>
  <mergeCells count="6">
    <mergeCell ref="A1:G1"/>
    <mergeCell ref="C2:G2"/>
    <mergeCell ref="C3:G3"/>
    <mergeCell ref="C4:G4"/>
    <mergeCell ref="A38:C38"/>
    <mergeCell ref="A39:G43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 Remeš</dc:creator>
  <cp:lastModifiedBy>Zbyněk Remeš</cp:lastModifiedBy>
  <cp:lastPrinted>2014-02-28T09:52:57Z</cp:lastPrinted>
  <dcterms:created xsi:type="dcterms:W3CDTF">2009-04-08T07:15:50Z</dcterms:created>
  <dcterms:modified xsi:type="dcterms:W3CDTF">2023-10-19T09:16:32Z</dcterms:modified>
</cp:coreProperties>
</file>